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0" windowWidth="9210" windowHeight="4950" tabRatio="634" activeTab="0"/>
  </bookViews>
  <sheets>
    <sheet name="Rendiconto" sheetId="1" r:id="rId1"/>
    <sheet name="Stato Patrimoniale" sheetId="2" r:id="rId2"/>
  </sheets>
  <definedNames/>
  <calcPr fullCalcOnLoad="1"/>
</workbook>
</file>

<file path=xl/sharedStrings.xml><?xml version="1.0" encoding="utf-8"?>
<sst xmlns="http://schemas.openxmlformats.org/spreadsheetml/2006/main" count="155" uniqueCount="96">
  <si>
    <t>PROVENTI E RICAVI</t>
  </si>
  <si>
    <t>COSTI E ONERI</t>
  </si>
  <si>
    <t>Totale proventi e ricavi</t>
  </si>
  <si>
    <t>Totale costi ed oneri</t>
  </si>
  <si>
    <t>Totale a pareggio</t>
  </si>
  <si>
    <t>Rimanenze iniziali di magazzino</t>
  </si>
  <si>
    <t>Quote associative</t>
  </si>
  <si>
    <t>Contributi da Enti Pubblici</t>
  </si>
  <si>
    <t>Prestazioni di servizi</t>
  </si>
  <si>
    <t>Prestazioni di terzi</t>
  </si>
  <si>
    <t>Acquisti - Servizi diversi</t>
  </si>
  <si>
    <t/>
  </si>
  <si>
    <t>Acquisti - Spese di stampa</t>
  </si>
  <si>
    <t>Acquisti - Cancelleria</t>
  </si>
  <si>
    <t>Spese postali e vallori bollati</t>
  </si>
  <si>
    <t>Rimborsi spese viaggio</t>
  </si>
  <si>
    <t>Vendita prodotti</t>
  </si>
  <si>
    <t>Contributi associativi</t>
  </si>
  <si>
    <t>Ammortamenti attrezzature</t>
  </si>
  <si>
    <t>Altri costi attività istituzionale</t>
  </si>
  <si>
    <t>Interessi attivi</t>
  </si>
  <si>
    <t>Telefono</t>
  </si>
  <si>
    <t>Affitti / Uso Sedi</t>
  </si>
  <si>
    <t>Spese bancarie</t>
  </si>
  <si>
    <t>Interessi passivi</t>
  </si>
  <si>
    <t>Tasse (IRAP, ecc.)</t>
  </si>
  <si>
    <t>Altre spese fiscali</t>
  </si>
  <si>
    <t>Proventi istituzionali</t>
  </si>
  <si>
    <t>Attività connesse e accessorie</t>
  </si>
  <si>
    <t>Costi ed oneri attività istituzionale</t>
  </si>
  <si>
    <t>Introiti finanziari</t>
  </si>
  <si>
    <t>Altre entrate</t>
  </si>
  <si>
    <t>Costi ed oneri generali</t>
  </si>
  <si>
    <t>Oneri finanziari</t>
  </si>
  <si>
    <t>Oneri fiscali</t>
  </si>
  <si>
    <t>Iva pagata ad erario</t>
  </si>
  <si>
    <t>Altri proventi connessi</t>
  </si>
  <si>
    <t>Altri costi e sopravv. Passive</t>
  </si>
  <si>
    <t>Assicurazioni</t>
  </si>
  <si>
    <t>ATTIVO</t>
  </si>
  <si>
    <t>PASSIVO</t>
  </si>
  <si>
    <t>a) Disponibilità liquide</t>
  </si>
  <si>
    <t>a) Debiti</t>
  </si>
  <si>
    <t>Debiti v/fornitori</t>
  </si>
  <si>
    <t>Altri debiti</t>
  </si>
  <si>
    <t>Ratei e risconti passivi</t>
  </si>
  <si>
    <t>b) Attivo circolante</t>
  </si>
  <si>
    <t>Crediti v/clienti</t>
  </si>
  <si>
    <t>Altri Crediti</t>
  </si>
  <si>
    <t>Rimanenze finali</t>
  </si>
  <si>
    <t>Ratei e risconti attivi</t>
  </si>
  <si>
    <t>c) Immobilizzazioni</t>
  </si>
  <si>
    <t>Attrezzature</t>
  </si>
  <si>
    <t>Altre immobilizzazioni</t>
  </si>
  <si>
    <t>Totale passivo</t>
  </si>
  <si>
    <t>Totale attivo</t>
  </si>
  <si>
    <t>b) Fondi</t>
  </si>
  <si>
    <t>c) Patrimonio netto</t>
  </si>
  <si>
    <t>Casse</t>
  </si>
  <si>
    <t>C/c banca</t>
  </si>
  <si>
    <t>C/c postale</t>
  </si>
  <si>
    <t>Fondi ammortamento</t>
  </si>
  <si>
    <t>Avanzo / Perdita di gestione *</t>
  </si>
  <si>
    <t>Pubblicità</t>
  </si>
  <si>
    <t>Debiti v/Erario</t>
  </si>
  <si>
    <t>anno 2006</t>
  </si>
  <si>
    <t>anno 2007</t>
  </si>
  <si>
    <t>Stipendi personale</t>
  </si>
  <si>
    <t>anno 2008</t>
  </si>
  <si>
    <t>anno 2009</t>
  </si>
  <si>
    <t>Liberalità e 5 per mille</t>
  </si>
  <si>
    <t>Acquisti - Materiali e beni diversi</t>
  </si>
  <si>
    <t>Raccolte pubbliche di fondi</t>
  </si>
  <si>
    <t>Contributi personale e TFR</t>
  </si>
  <si>
    <t>Fondo TFR</t>
  </si>
  <si>
    <t>Riserve pat. al 01.01.09</t>
  </si>
  <si>
    <t>Avanzo gestione 2009</t>
  </si>
  <si>
    <t>Spese assemblee, riunioni e corsi  (2)</t>
  </si>
  <si>
    <t>* Avanzo in verde/ perdita in rosso</t>
  </si>
  <si>
    <t>(2) spese corsi, solo da bil 2009 (prima in diversi Acquisti)</t>
  </si>
  <si>
    <t>RENDICONTO ECONOMICO FIAB ONLUS 2010</t>
  </si>
  <si>
    <t>anno 2010</t>
  </si>
  <si>
    <t>Confronto 2006 - 2007 - 2008 - 2009</t>
  </si>
  <si>
    <t>Sopravvenienze att. e plusvalenze</t>
  </si>
  <si>
    <t>Contributi vari / rimb. spese (1)</t>
  </si>
  <si>
    <t>Rimanenze finali di magazzino (3)</t>
  </si>
  <si>
    <t>Costi raccolte pubbliche fondi (4)</t>
  </si>
  <si>
    <t>(3) di cui 7.455 € rimanenze materiale per Raccolta Pubblica di Fondi</t>
  </si>
  <si>
    <t>(4) Oltre a raffronto ricavi/costi, si tenga conto delle rimanenze di cui a nota (3)</t>
  </si>
  <si>
    <t>Stato patrimoniale al 31.12.2009 (per raffronto)</t>
  </si>
  <si>
    <t>Stato patrimoniale al 31.12.2010</t>
  </si>
  <si>
    <t>Riserve pat. al 31.12.10</t>
  </si>
  <si>
    <t>Riserve pat. al 31.12.09</t>
  </si>
  <si>
    <t>Fondo assicurazione</t>
  </si>
  <si>
    <t>Riserve pat. al 01.01.10</t>
  </si>
  <si>
    <t>Avanzo gestione 2010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</si>
</sst>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  <numFmt numFmtId="172" formatCode="#,##0.00_ ;[Red]\-#,##0.00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0" fontId="0" fillId="0" borderId="0" xfId="17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0" fontId="5" fillId="0" borderId="0" xfId="17" applyFont="1" applyAlignment="1">
      <alignment/>
    </xf>
    <xf numFmtId="0" fontId="6" fillId="0" borderId="1" xfId="0" applyFont="1" applyBorder="1" applyAlignment="1">
      <alignment/>
    </xf>
    <xf numFmtId="0" fontId="3" fillId="0" borderId="2" xfId="0" applyFont="1" applyBorder="1" applyAlignment="1">
      <alignment/>
    </xf>
    <xf numFmtId="170" fontId="5" fillId="0" borderId="3" xfId="17" applyFont="1" applyBorder="1" applyAlignment="1">
      <alignment/>
    </xf>
    <xf numFmtId="170" fontId="5" fillId="0" borderId="4" xfId="17" applyFont="1" applyBorder="1" applyAlignment="1">
      <alignment/>
    </xf>
    <xf numFmtId="3" fontId="7" fillId="0" borderId="5" xfId="0" applyNumberFormat="1" applyFont="1" applyBorder="1" applyAlignment="1">
      <alignment/>
    </xf>
    <xf numFmtId="170" fontId="5" fillId="0" borderId="0" xfId="17" applyFont="1" applyBorder="1" applyAlignment="1">
      <alignment/>
    </xf>
    <xf numFmtId="0" fontId="6" fillId="0" borderId="6" xfId="0" applyFont="1" applyBorder="1" applyAlignment="1">
      <alignment/>
    </xf>
    <xf numFmtId="170" fontId="5" fillId="0" borderId="7" xfId="17" applyFont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170" fontId="5" fillId="0" borderId="9" xfId="17" applyFont="1" applyBorder="1" applyAlignment="1">
      <alignment/>
    </xf>
    <xf numFmtId="0" fontId="5" fillId="0" borderId="10" xfId="0" applyFont="1" applyBorder="1" applyAlignment="1">
      <alignment/>
    </xf>
    <xf numFmtId="170" fontId="5" fillId="0" borderId="11" xfId="17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8" fillId="0" borderId="15" xfId="17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8" fillId="0" borderId="5" xfId="17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8" fillId="0" borderId="14" xfId="17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8" fillId="0" borderId="18" xfId="17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8" fillId="0" borderId="19" xfId="17" applyNumberFormat="1" applyFont="1" applyBorder="1" applyAlignment="1">
      <alignment/>
    </xf>
    <xf numFmtId="4" fontId="8" fillId="0" borderId="1" xfId="17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8" fillId="0" borderId="7" xfId="17" applyNumberFormat="1" applyFont="1" applyBorder="1" applyAlignment="1">
      <alignment/>
    </xf>
    <xf numFmtId="4" fontId="8" fillId="0" borderId="16" xfId="17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9" fillId="0" borderId="7" xfId="17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8" fillId="0" borderId="20" xfId="17" applyNumberFormat="1" applyFont="1" applyBorder="1" applyAlignment="1">
      <alignment/>
    </xf>
    <xf numFmtId="4" fontId="8" fillId="0" borderId="0" xfId="17" applyNumberFormat="1" applyFont="1" applyAlignment="1">
      <alignment/>
    </xf>
    <xf numFmtId="4" fontId="5" fillId="0" borderId="0" xfId="17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17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4" fontId="10" fillId="0" borderId="7" xfId="17" applyNumberFormat="1" applyFont="1" applyBorder="1" applyAlignment="1">
      <alignment/>
    </xf>
    <xf numFmtId="4" fontId="8" fillId="0" borderId="17" xfId="17" applyNumberFormat="1" applyFont="1" applyBorder="1" applyAlignment="1">
      <alignment/>
    </xf>
    <xf numFmtId="4" fontId="11" fillId="0" borderId="15" xfId="17" applyNumberFormat="1" applyFont="1" applyBorder="1" applyAlignment="1">
      <alignment/>
    </xf>
    <xf numFmtId="4" fontId="12" fillId="0" borderId="5" xfId="17" applyNumberFormat="1" applyFont="1" applyBorder="1" applyAlignment="1">
      <alignment/>
    </xf>
    <xf numFmtId="4" fontId="11" fillId="0" borderId="5" xfId="17" applyNumberFormat="1" applyFont="1" applyBorder="1" applyAlignment="1">
      <alignment/>
    </xf>
    <xf numFmtId="4" fontId="11" fillId="0" borderId="18" xfId="17" applyNumberFormat="1" applyFont="1" applyBorder="1" applyAlignment="1">
      <alignment/>
    </xf>
    <xf numFmtId="4" fontId="11" fillId="0" borderId="1" xfId="17" applyNumberFormat="1" applyFont="1" applyBorder="1" applyAlignment="1">
      <alignment/>
    </xf>
    <xf numFmtId="4" fontId="11" fillId="0" borderId="16" xfId="17" applyNumberFormat="1" applyFont="1" applyBorder="1" applyAlignment="1">
      <alignment/>
    </xf>
    <xf numFmtId="4" fontId="11" fillId="0" borderId="19" xfId="17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" fontId="11" fillId="0" borderId="14" xfId="17" applyNumberFormat="1" applyFont="1" applyBorder="1" applyAlignment="1">
      <alignment/>
    </xf>
    <xf numFmtId="4" fontId="14" fillId="0" borderId="7" xfId="17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71" fontId="13" fillId="0" borderId="0" xfId="0" applyNumberFormat="1" applyFont="1" applyAlignment="1">
      <alignment/>
    </xf>
    <xf numFmtId="4" fontId="0" fillId="0" borderId="0" xfId="17" applyNumberFormat="1" applyAlignment="1">
      <alignment/>
    </xf>
    <xf numFmtId="4" fontId="14" fillId="0" borderId="0" xfId="17" applyNumberFormat="1" applyFont="1" applyAlignment="1">
      <alignment/>
    </xf>
    <xf numFmtId="171" fontId="0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170" fontId="5" fillId="0" borderId="21" xfId="17" applyFont="1" applyBorder="1" applyAlignment="1">
      <alignment/>
    </xf>
    <xf numFmtId="170" fontId="5" fillId="0" borderId="22" xfId="17" applyFont="1" applyBorder="1" applyAlignment="1">
      <alignment/>
    </xf>
    <xf numFmtId="170" fontId="15" fillId="0" borderId="21" xfId="17" applyFont="1" applyBorder="1" applyAlignment="1">
      <alignment/>
    </xf>
    <xf numFmtId="0" fontId="5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0.9921875" style="0" customWidth="1"/>
    <col min="2" max="2" width="26.7109375" style="0" customWidth="1"/>
    <col min="3" max="3" width="9.28125" style="53" customWidth="1"/>
    <col min="4" max="5" width="9.28125" style="69" customWidth="1"/>
    <col min="6" max="6" width="10.7109375" style="49" customWidth="1"/>
    <col min="7" max="7" width="10.28125" style="69" customWidth="1"/>
    <col min="8" max="8" width="30.8515625" style="52" customWidth="1"/>
    <col min="9" max="9" width="9.28125" style="53" customWidth="1"/>
    <col min="10" max="10" width="9.28125" style="49" customWidth="1"/>
    <col min="11" max="11" width="11.7109375" style="49" customWidth="1"/>
    <col min="12" max="12" width="11.00390625" style="49" customWidth="1"/>
    <col min="13" max="13" width="10.421875" style="69" customWidth="1"/>
    <col min="14" max="14" width="3.00390625" style="0" customWidth="1"/>
  </cols>
  <sheetData>
    <row r="1" spans="2:14" ht="12.75">
      <c r="B1" s="77" t="s">
        <v>80</v>
      </c>
      <c r="C1" s="77"/>
      <c r="D1" s="77"/>
      <c r="E1" s="77"/>
      <c r="F1" s="77"/>
      <c r="G1" s="77"/>
      <c r="H1" s="77"/>
      <c r="I1" s="54"/>
      <c r="J1" s="64"/>
      <c r="K1" s="64"/>
      <c r="L1" s="64"/>
      <c r="M1" s="29"/>
      <c r="N1" s="2"/>
    </row>
    <row r="2" spans="2:14" ht="13.5" thickBot="1">
      <c r="B2" s="78" t="s">
        <v>82</v>
      </c>
      <c r="C2" s="78"/>
      <c r="D2" s="78"/>
      <c r="E2" s="78"/>
      <c r="F2" s="78"/>
      <c r="G2" s="78"/>
      <c r="H2" s="78"/>
      <c r="I2" s="54"/>
      <c r="J2" s="64"/>
      <c r="K2" s="64"/>
      <c r="L2" s="64"/>
      <c r="M2" s="30"/>
      <c r="N2" s="2"/>
    </row>
    <row r="3" spans="2:14" ht="13.5" thickBot="1">
      <c r="B3" s="5" t="s">
        <v>0</v>
      </c>
      <c r="C3" s="31" t="s">
        <v>65</v>
      </c>
      <c r="D3" s="31" t="s">
        <v>66</v>
      </c>
      <c r="E3" s="31" t="s">
        <v>68</v>
      </c>
      <c r="F3" s="31" t="s">
        <v>69</v>
      </c>
      <c r="G3" s="57" t="s">
        <v>81</v>
      </c>
      <c r="H3" s="32" t="s">
        <v>1</v>
      </c>
      <c r="I3" s="31" t="s">
        <v>65</v>
      </c>
      <c r="J3" s="31" t="s">
        <v>66</v>
      </c>
      <c r="K3" s="31" t="s">
        <v>68</v>
      </c>
      <c r="L3" s="31" t="s">
        <v>69</v>
      </c>
      <c r="M3" s="57" t="s">
        <v>81</v>
      </c>
      <c r="N3" s="2"/>
    </row>
    <row r="4" spans="2:14" ht="12.75">
      <c r="B4" s="9" t="s">
        <v>27</v>
      </c>
      <c r="C4" s="33"/>
      <c r="D4" s="33"/>
      <c r="E4" s="33"/>
      <c r="F4" s="33"/>
      <c r="G4" s="58"/>
      <c r="H4" s="34" t="s">
        <v>29</v>
      </c>
      <c r="I4" s="33"/>
      <c r="J4" s="33"/>
      <c r="K4" s="33"/>
      <c r="L4" s="33"/>
      <c r="M4" s="59"/>
      <c r="N4" s="2"/>
    </row>
    <row r="5" spans="2:14" ht="12.75">
      <c r="B5" s="13" t="s">
        <v>6</v>
      </c>
      <c r="C5" s="33">
        <v>24096</v>
      </c>
      <c r="D5" s="33">
        <v>31633</v>
      </c>
      <c r="E5" s="33">
        <v>40841</v>
      </c>
      <c r="F5" s="33">
        <v>41341.5</v>
      </c>
      <c r="G5" s="59">
        <v>46041</v>
      </c>
      <c r="H5" s="35" t="s">
        <v>67</v>
      </c>
      <c r="I5" s="33"/>
      <c r="J5" s="33">
        <v>28454.4</v>
      </c>
      <c r="K5" s="33">
        <v>7587.08</v>
      </c>
      <c r="L5" s="33">
        <v>20907.68</v>
      </c>
      <c r="M5" s="59">
        <v>20892.84</v>
      </c>
      <c r="N5" s="2"/>
    </row>
    <row r="6" spans="2:14" ht="12.75">
      <c r="B6" s="13" t="s">
        <v>70</v>
      </c>
      <c r="C6" s="33">
        <v>25</v>
      </c>
      <c r="D6" s="33">
        <v>5725</v>
      </c>
      <c r="E6" s="33">
        <v>18342.75</v>
      </c>
      <c r="F6" s="33">
        <v>24996.64</v>
      </c>
      <c r="G6" s="59">
        <v>39234.76</v>
      </c>
      <c r="H6" s="35" t="s">
        <v>73</v>
      </c>
      <c r="I6" s="33">
        <v>892.08</v>
      </c>
      <c r="J6" s="33">
        <v>2305.34</v>
      </c>
      <c r="K6" s="33">
        <v>3339.04</v>
      </c>
      <c r="L6" s="33">
        <v>5173.13</v>
      </c>
      <c r="M6" s="59">
        <f>5533.68+1530.68</f>
        <v>7064.360000000001</v>
      </c>
      <c r="N6" s="2"/>
    </row>
    <row r="7" spans="2:14" ht="12.75">
      <c r="B7" s="13" t="s">
        <v>7</v>
      </c>
      <c r="C7" s="33">
        <v>7696.9</v>
      </c>
      <c r="D7" s="33">
        <v>90657</v>
      </c>
      <c r="E7" s="33">
        <v>18372</v>
      </c>
      <c r="F7" s="33">
        <v>17500</v>
      </c>
      <c r="G7" s="59">
        <v>21872</v>
      </c>
      <c r="H7" s="35" t="s">
        <v>9</v>
      </c>
      <c r="I7" s="33">
        <v>47521.67</v>
      </c>
      <c r="J7" s="33">
        <v>58045.84</v>
      </c>
      <c r="K7" s="33">
        <v>84463.04</v>
      </c>
      <c r="L7" s="33">
        <v>41069.8</v>
      </c>
      <c r="M7" s="59">
        <v>74721.01</v>
      </c>
      <c r="N7" s="2"/>
    </row>
    <row r="8" spans="2:14" ht="12.75">
      <c r="B8" s="13" t="s">
        <v>8</v>
      </c>
      <c r="C8" s="33">
        <v>59785</v>
      </c>
      <c r="D8" s="33">
        <v>102226.53</v>
      </c>
      <c r="E8" s="33">
        <v>185859.16</v>
      </c>
      <c r="F8" s="33">
        <v>15360</v>
      </c>
      <c r="G8" s="59">
        <v>112160</v>
      </c>
      <c r="H8" s="35" t="s">
        <v>71</v>
      </c>
      <c r="I8" s="33">
        <v>27955.28</v>
      </c>
      <c r="J8" s="33">
        <v>8776.8</v>
      </c>
      <c r="K8" s="33">
        <v>6518.4</v>
      </c>
      <c r="L8" s="33">
        <v>20431.89</v>
      </c>
      <c r="M8" s="59">
        <v>6879.72</v>
      </c>
      <c r="N8" s="2"/>
    </row>
    <row r="9" spans="2:14" ht="12.75">
      <c r="B9" s="13" t="s">
        <v>84</v>
      </c>
      <c r="C9" s="33">
        <v>61573.4019</v>
      </c>
      <c r="D9" s="33">
        <v>31572.68</v>
      </c>
      <c r="E9" s="33">
        <v>37655.29</v>
      </c>
      <c r="F9" s="33">
        <v>66686.76</v>
      </c>
      <c r="G9" s="59">
        <v>31122.67</v>
      </c>
      <c r="H9" s="35" t="s">
        <v>10</v>
      </c>
      <c r="I9" s="33">
        <v>9079.3</v>
      </c>
      <c r="J9" s="33">
        <f>39759.62</f>
        <v>39759.62</v>
      </c>
      <c r="K9" s="33">
        <f>34818.99+5034.65</f>
        <v>39853.64</v>
      </c>
      <c r="L9" s="33">
        <v>32227.13</v>
      </c>
      <c r="M9" s="59">
        <v>26562.92</v>
      </c>
      <c r="N9" s="2"/>
    </row>
    <row r="10" spans="2:14" ht="12.75">
      <c r="B10" s="13" t="s">
        <v>72</v>
      </c>
      <c r="C10" s="33"/>
      <c r="D10" s="33"/>
      <c r="E10" s="33" t="s">
        <v>11</v>
      </c>
      <c r="F10" s="33">
        <v>8448</v>
      </c>
      <c r="G10" s="59">
        <v>9528.1</v>
      </c>
      <c r="H10" s="35" t="s">
        <v>12</v>
      </c>
      <c r="I10" s="33">
        <v>31518.44</v>
      </c>
      <c r="J10" s="33">
        <v>32187.15</v>
      </c>
      <c r="K10" s="33">
        <v>30666.82</v>
      </c>
      <c r="L10" s="33">
        <v>20880.72</v>
      </c>
      <c r="M10" s="59">
        <v>41225.82</v>
      </c>
      <c r="N10" s="2"/>
    </row>
    <row r="11" spans="2:14" ht="12.75">
      <c r="B11" s="13"/>
      <c r="C11" s="33"/>
      <c r="D11" s="33"/>
      <c r="E11" s="33" t="s">
        <v>11</v>
      </c>
      <c r="F11" s="33"/>
      <c r="G11" s="59" t="s">
        <v>11</v>
      </c>
      <c r="H11" s="35" t="s">
        <v>13</v>
      </c>
      <c r="I11" s="33">
        <v>1273.02</v>
      </c>
      <c r="J11" s="33">
        <v>1522.39</v>
      </c>
      <c r="K11" s="33">
        <v>1651.12</v>
      </c>
      <c r="L11" s="33">
        <v>1598.43</v>
      </c>
      <c r="M11" s="59">
        <v>1124.61</v>
      </c>
      <c r="N11" s="2"/>
    </row>
    <row r="12" spans="2:14" ht="12.75">
      <c r="B12" s="9" t="s">
        <v>28</v>
      </c>
      <c r="C12" s="33"/>
      <c r="D12" s="33"/>
      <c r="E12" s="33" t="s">
        <v>11</v>
      </c>
      <c r="F12" s="33"/>
      <c r="G12" s="59"/>
      <c r="H12" s="35" t="s">
        <v>14</v>
      </c>
      <c r="I12" s="33">
        <v>6238.4</v>
      </c>
      <c r="J12" s="33">
        <v>5014.12</v>
      </c>
      <c r="K12" s="33">
        <v>5422.53</v>
      </c>
      <c r="L12" s="33">
        <v>4021.16</v>
      </c>
      <c r="M12" s="59">
        <v>10097.58</v>
      </c>
      <c r="N12" s="2"/>
    </row>
    <row r="13" spans="2:14" ht="12.75">
      <c r="B13" s="13" t="s">
        <v>16</v>
      </c>
      <c r="C13" s="33">
        <v>2051.4</v>
      </c>
      <c r="D13" s="33">
        <f>2168.05+352</f>
        <v>2520.05</v>
      </c>
      <c r="E13" s="33">
        <f>2319.86+786.4</f>
        <v>3106.26</v>
      </c>
      <c r="F13" s="33">
        <v>5622.86</v>
      </c>
      <c r="G13" s="59">
        <v>3916.25</v>
      </c>
      <c r="H13" s="35" t="s">
        <v>15</v>
      </c>
      <c r="I13" s="33">
        <v>11896.79</v>
      </c>
      <c r="J13" s="33">
        <f>5368.56+6496.64</f>
        <v>11865.2</v>
      </c>
      <c r="K13" s="33">
        <v>16477.09</v>
      </c>
      <c r="L13" s="33">
        <v>13262.58</v>
      </c>
      <c r="M13" s="59">
        <v>15994.46</v>
      </c>
      <c r="N13" s="2"/>
    </row>
    <row r="14" spans="2:14" ht="12.75">
      <c r="B14" s="13" t="s">
        <v>63</v>
      </c>
      <c r="C14" s="33">
        <v>27472.2</v>
      </c>
      <c r="D14" s="33">
        <v>18006</v>
      </c>
      <c r="E14" s="33">
        <v>7762.4</v>
      </c>
      <c r="F14" s="33">
        <v>6689.6</v>
      </c>
      <c r="G14" s="59">
        <v>6361.2</v>
      </c>
      <c r="H14" s="35" t="s">
        <v>77</v>
      </c>
      <c r="I14" s="33">
        <v>0</v>
      </c>
      <c r="J14" s="33">
        <v>4990.93</v>
      </c>
      <c r="K14" s="33">
        <v>2340</v>
      </c>
      <c r="L14" s="33">
        <v>12129.03</v>
      </c>
      <c r="M14" s="59">
        <v>8903.51</v>
      </c>
      <c r="N14" s="2"/>
    </row>
    <row r="15" spans="2:14" ht="12.75">
      <c r="B15" s="13" t="s">
        <v>36</v>
      </c>
      <c r="C15" s="33" t="s">
        <v>11</v>
      </c>
      <c r="D15" s="33"/>
      <c r="E15" s="33" t="s">
        <v>11</v>
      </c>
      <c r="F15" s="33">
        <v>5720</v>
      </c>
      <c r="G15" s="59"/>
      <c r="H15" s="35" t="s">
        <v>17</v>
      </c>
      <c r="I15" s="33">
        <v>1550</v>
      </c>
      <c r="J15" s="33">
        <v>2700</v>
      </c>
      <c r="K15" s="33">
        <v>2768</v>
      </c>
      <c r="L15" s="33">
        <v>5487.5</v>
      </c>
      <c r="M15" s="59">
        <v>6135</v>
      </c>
      <c r="N15" s="2"/>
    </row>
    <row r="16" spans="2:14" ht="12.75">
      <c r="B16" s="9" t="s">
        <v>30</v>
      </c>
      <c r="C16" s="33"/>
      <c r="D16" s="33"/>
      <c r="E16" s="33" t="s">
        <v>11</v>
      </c>
      <c r="F16" s="33"/>
      <c r="G16" s="59"/>
      <c r="H16" s="35" t="s">
        <v>38</v>
      </c>
      <c r="I16" s="33">
        <v>3858.830000000009</v>
      </c>
      <c r="J16" s="33">
        <f>8865+35463.21-38711.86</f>
        <v>5616.3499999999985</v>
      </c>
      <c r="K16" s="33">
        <v>32</v>
      </c>
      <c r="L16" s="33"/>
      <c r="M16" s="59"/>
      <c r="N16" s="2"/>
    </row>
    <row r="17" spans="2:14" ht="12.75">
      <c r="B17" s="13" t="s">
        <v>20</v>
      </c>
      <c r="C17" s="33">
        <v>112.06</v>
      </c>
      <c r="D17" s="33">
        <v>210.92</v>
      </c>
      <c r="E17" s="33">
        <v>94.16</v>
      </c>
      <c r="F17" s="33">
        <v>218.74</v>
      </c>
      <c r="G17" s="59">
        <v>88.45</v>
      </c>
      <c r="H17" s="35" t="s">
        <v>18</v>
      </c>
      <c r="I17" s="33">
        <v>1073.88</v>
      </c>
      <c r="J17" s="33">
        <v>725.76</v>
      </c>
      <c r="K17" s="33">
        <v>725.76</v>
      </c>
      <c r="L17" s="33">
        <v>949.76</v>
      </c>
      <c r="M17" s="59">
        <v>326.2</v>
      </c>
      <c r="N17" s="2"/>
    </row>
    <row r="18" spans="2:14" ht="12.75">
      <c r="B18" s="9" t="s">
        <v>31</v>
      </c>
      <c r="C18" s="33"/>
      <c r="D18" s="33" t="s">
        <v>11</v>
      </c>
      <c r="E18" s="33" t="s">
        <v>11</v>
      </c>
      <c r="F18" s="33" t="s">
        <v>11</v>
      </c>
      <c r="G18" s="59" t="s">
        <v>11</v>
      </c>
      <c r="H18" s="35" t="s">
        <v>19</v>
      </c>
      <c r="I18" s="33">
        <v>29803.86</v>
      </c>
      <c r="J18" s="33">
        <v>78913.71</v>
      </c>
      <c r="K18" s="33">
        <v>63453.79</v>
      </c>
      <c r="L18" s="33">
        <v>7414.89</v>
      </c>
      <c r="M18" s="59">
        <v>47828</v>
      </c>
      <c r="N18" s="2"/>
    </row>
    <row r="19" spans="2:14" ht="12.75">
      <c r="B19" s="13" t="s">
        <v>83</v>
      </c>
      <c r="C19" s="33">
        <v>11759.83</v>
      </c>
      <c r="D19" s="33">
        <v>7820.52</v>
      </c>
      <c r="E19" s="33">
        <v>11446.6</v>
      </c>
      <c r="F19" s="33">
        <v>6432.05</v>
      </c>
      <c r="G19" s="59">
        <v>12400.66</v>
      </c>
      <c r="H19" s="76" t="s">
        <v>86</v>
      </c>
      <c r="I19" s="33"/>
      <c r="J19" s="33"/>
      <c r="K19" s="33"/>
      <c r="L19" s="33">
        <v>6379.68</v>
      </c>
      <c r="M19" s="59">
        <v>12769.99</v>
      </c>
      <c r="N19" s="2"/>
    </row>
    <row r="20" spans="2:14" ht="12.75">
      <c r="B20" s="9"/>
      <c r="C20" s="33"/>
      <c r="D20" s="33"/>
      <c r="E20" s="33" t="s">
        <v>11</v>
      </c>
      <c r="F20" s="33"/>
      <c r="G20" s="59" t="s">
        <v>11</v>
      </c>
      <c r="H20" s="34"/>
      <c r="I20" s="33"/>
      <c r="J20" s="33"/>
      <c r="K20" s="33"/>
      <c r="L20" s="33"/>
      <c r="M20" s="59"/>
      <c r="N20" s="2"/>
    </row>
    <row r="21" spans="2:14" ht="12.75">
      <c r="B21" s="13"/>
      <c r="C21" s="33"/>
      <c r="D21" s="33"/>
      <c r="E21" s="33" t="s">
        <v>11</v>
      </c>
      <c r="F21" s="33" t="s">
        <v>11</v>
      </c>
      <c r="G21" s="59" t="s">
        <v>11</v>
      </c>
      <c r="H21" s="34" t="s">
        <v>32</v>
      </c>
      <c r="I21" s="33"/>
      <c r="J21" s="33"/>
      <c r="K21" s="33" t="s">
        <v>11</v>
      </c>
      <c r="L21" s="33" t="s">
        <v>11</v>
      </c>
      <c r="M21" s="59"/>
      <c r="N21" s="2"/>
    </row>
    <row r="22" spans="2:14" ht="12.75">
      <c r="B22" s="13"/>
      <c r="C22" s="33"/>
      <c r="D22" s="33"/>
      <c r="E22" s="33"/>
      <c r="F22" s="33"/>
      <c r="G22" s="59"/>
      <c r="H22" s="35" t="s">
        <v>21</v>
      </c>
      <c r="I22" s="33">
        <v>3244.14</v>
      </c>
      <c r="J22" s="33">
        <v>4360.43</v>
      </c>
      <c r="K22" s="33">
        <v>4917.13</v>
      </c>
      <c r="L22" s="33">
        <v>1585.68</v>
      </c>
      <c r="M22" s="59">
        <v>2325.11</v>
      </c>
      <c r="N22" s="2"/>
    </row>
    <row r="23" spans="2:14" ht="12.75">
      <c r="B23" s="13"/>
      <c r="C23" s="33"/>
      <c r="D23" s="33"/>
      <c r="E23" s="33"/>
      <c r="F23" s="33"/>
      <c r="G23" s="59"/>
      <c r="H23" s="35" t="s">
        <v>22</v>
      </c>
      <c r="I23" s="33">
        <v>2500</v>
      </c>
      <c r="J23" s="33">
        <v>6128.92</v>
      </c>
      <c r="K23" s="33">
        <v>2950</v>
      </c>
      <c r="L23" s="33">
        <v>7704.88</v>
      </c>
      <c r="M23" s="59">
        <v>6790.83</v>
      </c>
      <c r="N23" s="2"/>
    </row>
    <row r="24" spans="2:14" ht="12.75">
      <c r="B24" s="13"/>
      <c r="C24" s="33"/>
      <c r="D24" s="33"/>
      <c r="E24" s="33"/>
      <c r="F24" s="33" t="s">
        <v>11</v>
      </c>
      <c r="G24" s="59" t="s">
        <v>11</v>
      </c>
      <c r="H24" s="35" t="s">
        <v>37</v>
      </c>
      <c r="I24" s="33">
        <f>129.7+3842.54</f>
        <v>3972.24</v>
      </c>
      <c r="J24" s="33">
        <f>1207.17+131.08</f>
        <v>1338.25</v>
      </c>
      <c r="K24" s="33">
        <v>2571.66</v>
      </c>
      <c r="L24" s="33">
        <v>1917.91</v>
      </c>
      <c r="M24" s="59">
        <f>3533.78+160</f>
        <v>3693.78</v>
      </c>
      <c r="N24" s="2"/>
    </row>
    <row r="25" spans="2:14" ht="12.75">
      <c r="B25" s="13"/>
      <c r="C25" s="33"/>
      <c r="D25" s="33"/>
      <c r="E25" s="33"/>
      <c r="F25" s="33" t="s">
        <v>11</v>
      </c>
      <c r="G25" s="59" t="s">
        <v>11</v>
      </c>
      <c r="H25" s="34" t="s">
        <v>33</v>
      </c>
      <c r="I25" s="33"/>
      <c r="J25" s="33"/>
      <c r="K25" s="33"/>
      <c r="L25" s="33"/>
      <c r="M25" s="59"/>
      <c r="N25" s="2"/>
    </row>
    <row r="26" spans="2:14" ht="12.75">
      <c r="B26" s="13"/>
      <c r="C26" s="33"/>
      <c r="D26" s="33"/>
      <c r="E26" s="33"/>
      <c r="F26" s="33"/>
      <c r="G26" s="59"/>
      <c r="H26" s="35" t="s">
        <v>23</v>
      </c>
      <c r="I26" s="33">
        <v>567.44</v>
      </c>
      <c r="J26" s="33">
        <v>1160.88</v>
      </c>
      <c r="K26" s="33">
        <v>1218.27</v>
      </c>
      <c r="L26" s="33">
        <v>1342.96</v>
      </c>
      <c r="M26" s="59">
        <v>1274.23</v>
      </c>
      <c r="N26" s="2"/>
    </row>
    <row r="27" spans="2:14" ht="12.75">
      <c r="B27" s="13"/>
      <c r="C27" s="33"/>
      <c r="D27" s="33"/>
      <c r="E27" s="33"/>
      <c r="F27" s="33"/>
      <c r="G27" s="59"/>
      <c r="H27" s="35" t="s">
        <v>24</v>
      </c>
      <c r="I27" s="33">
        <v>757.76</v>
      </c>
      <c r="J27" s="33"/>
      <c r="K27" s="33"/>
      <c r="L27" s="33"/>
      <c r="M27" s="59"/>
      <c r="N27" s="2"/>
    </row>
    <row r="28" spans="2:14" ht="12.75">
      <c r="B28" s="13"/>
      <c r="C28" s="33"/>
      <c r="D28" s="33"/>
      <c r="E28" s="33" t="s">
        <v>11</v>
      </c>
      <c r="F28" s="33"/>
      <c r="G28" s="59"/>
      <c r="H28" s="34" t="s">
        <v>34</v>
      </c>
      <c r="I28" s="33"/>
      <c r="J28" s="33"/>
      <c r="K28" s="33"/>
      <c r="L28" s="33"/>
      <c r="M28" s="59"/>
      <c r="N28" s="2"/>
    </row>
    <row r="29" spans="2:14" ht="12.75">
      <c r="B29" s="13"/>
      <c r="C29" s="33"/>
      <c r="D29" s="33"/>
      <c r="E29" s="33"/>
      <c r="F29" s="33"/>
      <c r="G29" s="59"/>
      <c r="H29" s="35" t="s">
        <v>35</v>
      </c>
      <c r="I29" s="33">
        <v>9890.17</v>
      </c>
      <c r="J29" s="33">
        <v>9271.83</v>
      </c>
      <c r="K29" s="33">
        <v>16245.1</v>
      </c>
      <c r="L29" s="33">
        <v>3401.07</v>
      </c>
      <c r="M29" s="59">
        <v>10757.32</v>
      </c>
      <c r="N29" s="2"/>
    </row>
    <row r="30" spans="2:14" ht="12.75">
      <c r="B30" s="13"/>
      <c r="C30" s="33"/>
      <c r="D30" s="33"/>
      <c r="E30" s="33"/>
      <c r="F30" s="33"/>
      <c r="G30" s="59"/>
      <c r="H30" s="35" t="s">
        <v>25</v>
      </c>
      <c r="I30" s="33"/>
      <c r="J30" s="33" t="s">
        <v>11</v>
      </c>
      <c r="K30" s="33">
        <v>10</v>
      </c>
      <c r="L30" s="33"/>
      <c r="M30" s="59" t="s">
        <v>11</v>
      </c>
      <c r="N30" s="2"/>
    </row>
    <row r="31" spans="2:14" ht="12.75">
      <c r="B31" s="9"/>
      <c r="C31" s="33"/>
      <c r="D31" s="33"/>
      <c r="E31" s="33"/>
      <c r="F31" s="33"/>
      <c r="G31" s="59"/>
      <c r="H31" s="35" t="s">
        <v>26</v>
      </c>
      <c r="I31" s="33">
        <v>499.18</v>
      </c>
      <c r="J31" s="33">
        <v>427.44</v>
      </c>
      <c r="K31" s="33">
        <v>130.99</v>
      </c>
      <c r="L31" s="33">
        <v>288.68</v>
      </c>
      <c r="M31" s="59">
        <v>82.42</v>
      </c>
      <c r="N31" s="2"/>
    </row>
    <row r="32" spans="2:14" ht="13.5" thickBot="1">
      <c r="B32" s="22"/>
      <c r="C32" s="36"/>
      <c r="D32" s="36"/>
      <c r="E32" s="36"/>
      <c r="F32" s="36"/>
      <c r="G32" s="65"/>
      <c r="H32" s="37"/>
      <c r="I32" s="33"/>
      <c r="J32" s="33"/>
      <c r="K32" s="33"/>
      <c r="L32" s="33"/>
      <c r="M32" s="59"/>
      <c r="N32" s="2"/>
    </row>
    <row r="33" spans="2:14" ht="13.5" thickBot="1">
      <c r="B33" s="23" t="s">
        <v>2</v>
      </c>
      <c r="C33" s="38">
        <f>SUM(C5:C32)</f>
        <v>194571.79189999998</v>
      </c>
      <c r="D33" s="38">
        <f>SUM(D5:D32)</f>
        <v>290371.7</v>
      </c>
      <c r="E33" s="38">
        <f>SUM(E5:E32)</f>
        <v>323479.62</v>
      </c>
      <c r="F33" s="38">
        <f>SUM(F5:F32)</f>
        <v>199016.14999999997</v>
      </c>
      <c r="G33" s="60">
        <f>SUM(G5:G32)</f>
        <v>282725.09</v>
      </c>
      <c r="H33" s="39" t="s">
        <v>3</v>
      </c>
      <c r="I33" s="40">
        <f>SUM(I5:I32)</f>
        <v>194092.48000000007</v>
      </c>
      <c r="J33" s="40">
        <f>SUM(J5:J32)</f>
        <v>303565.36000000004</v>
      </c>
      <c r="K33" s="40">
        <f>SUM(K5:K32)</f>
        <v>293341.45999999996</v>
      </c>
      <c r="L33" s="40">
        <f>SUM(L5:L32)</f>
        <v>208174.56</v>
      </c>
      <c r="M33" s="63">
        <f>SUM(M5:M32)</f>
        <v>305449.70999999996</v>
      </c>
      <c r="N33" s="2"/>
    </row>
    <row r="34" spans="2:14" ht="12.75">
      <c r="B34" s="24" t="s">
        <v>85</v>
      </c>
      <c r="C34" s="41">
        <v>15230.82</v>
      </c>
      <c r="D34" s="41">
        <v>17458.83</v>
      </c>
      <c r="E34" s="41">
        <v>11000</v>
      </c>
      <c r="F34" s="41">
        <v>13100</v>
      </c>
      <c r="G34" s="61">
        <v>20200</v>
      </c>
      <c r="H34" s="42" t="s">
        <v>5</v>
      </c>
      <c r="I34" s="43">
        <v>2000</v>
      </c>
      <c r="J34" s="41">
        <v>15230.82</v>
      </c>
      <c r="K34" s="41">
        <v>17458.83</v>
      </c>
      <c r="L34" s="41">
        <v>11000</v>
      </c>
      <c r="M34" s="61">
        <v>13100</v>
      </c>
      <c r="N34" s="2"/>
    </row>
    <row r="35" spans="2:14" ht="13.5" thickBot="1">
      <c r="B35" s="25"/>
      <c r="C35" s="44"/>
      <c r="D35" s="44"/>
      <c r="E35" s="44"/>
      <c r="F35" s="44"/>
      <c r="G35" s="62"/>
      <c r="H35" s="45" t="s">
        <v>62</v>
      </c>
      <c r="I35" s="46">
        <f>C36-I33-I34</f>
        <v>13710.13189999992</v>
      </c>
      <c r="J35" s="55">
        <f>D36-J33-J34</f>
        <v>-10965.650000000016</v>
      </c>
      <c r="K35" s="46">
        <f>E36-K33-K34</f>
        <v>23679.33000000003</v>
      </c>
      <c r="L35" s="55">
        <f>F36-L33-L34</f>
        <v>-7058.410000000033</v>
      </c>
      <c r="M35" s="66">
        <f>G36-M33-M34</f>
        <v>-15624.619999999937</v>
      </c>
      <c r="N35" s="2"/>
    </row>
    <row r="36" spans="2:14" ht="14.25" thickBot="1" thickTop="1">
      <c r="B36" s="26" t="s">
        <v>4</v>
      </c>
      <c r="C36" s="56">
        <f>SUM(C33:C35)</f>
        <v>209802.6119</v>
      </c>
      <c r="D36" s="56">
        <f>SUM(D33:D35)</f>
        <v>307830.53</v>
      </c>
      <c r="E36" s="56">
        <f>SUM(E33:E35)</f>
        <v>334479.62</v>
      </c>
      <c r="F36" s="56">
        <f>SUM(F33:F35)</f>
        <v>212116.14999999997</v>
      </c>
      <c r="G36" s="56">
        <f>SUM(G33:G35)</f>
        <v>302925.09</v>
      </c>
      <c r="H36" s="47" t="s">
        <v>4</v>
      </c>
      <c r="I36" s="48">
        <f>SUM(I33:I35)</f>
        <v>209802.6119</v>
      </c>
      <c r="J36" s="48">
        <f>SUM(J33:J35)</f>
        <v>307830.53</v>
      </c>
      <c r="K36" s="48">
        <f>SUM(K33:K35)</f>
        <v>334479.62</v>
      </c>
      <c r="L36" s="48">
        <f>SUM(L33:L35)</f>
        <v>212116.14999999997</v>
      </c>
      <c r="M36" s="48">
        <f>SUM(M33:M35)</f>
        <v>302925.09</v>
      </c>
      <c r="N36" s="2"/>
    </row>
    <row r="37" spans="2:14" ht="12.75">
      <c r="B37" s="27"/>
      <c r="C37" s="50"/>
      <c r="D37" s="50"/>
      <c r="E37" s="50"/>
      <c r="G37" s="50"/>
      <c r="H37" s="51" t="s">
        <v>78</v>
      </c>
      <c r="I37" s="50"/>
      <c r="M37" s="50"/>
      <c r="N37" s="2"/>
    </row>
    <row r="38" spans="2:14" ht="12.75">
      <c r="B38" s="27"/>
      <c r="C38" s="50"/>
      <c r="D38" s="50"/>
      <c r="E38" s="50"/>
      <c r="G38" s="50"/>
      <c r="H38" s="51"/>
      <c r="I38" s="50"/>
      <c r="M38" s="50"/>
      <c r="N38" s="2"/>
    </row>
    <row r="39" spans="2:8" ht="12.75">
      <c r="B39" s="2"/>
      <c r="H39" s="52" t="s">
        <v>79</v>
      </c>
    </row>
    <row r="40" spans="2:8" ht="12.75">
      <c r="B40" s="2"/>
      <c r="H40" s="52" t="s">
        <v>87</v>
      </c>
    </row>
    <row r="41" spans="8:11" ht="12.75">
      <c r="H41" s="52" t="s">
        <v>88</v>
      </c>
      <c r="K41" s="70"/>
    </row>
    <row r="42" ht="12.75">
      <c r="B42" s="2"/>
    </row>
  </sheetData>
  <mergeCells count="2">
    <mergeCell ref="B1:H1"/>
    <mergeCell ref="B2:H2"/>
  </mergeCells>
  <printOptions/>
  <pageMargins left="0.2755905511811024" right="0.2755905511811024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3"/>
  <sheetViews>
    <sheetView workbookViewId="0" topLeftCell="A4">
      <selection activeCell="J19" sqref="J19"/>
    </sheetView>
  </sheetViews>
  <sheetFormatPr defaultColWidth="9.140625" defaultRowHeight="12.75"/>
  <cols>
    <col min="1" max="1" width="0.9921875" style="0" customWidth="1"/>
    <col min="2" max="2" width="3.00390625" style="0" customWidth="1"/>
    <col min="3" max="3" width="19.140625" style="0" customWidth="1"/>
    <col min="4" max="4" width="12.28125" style="1" customWidth="1"/>
    <col min="5" max="5" width="19.8515625" style="0" customWidth="1"/>
    <col min="6" max="6" width="12.28125" style="1" customWidth="1"/>
  </cols>
  <sheetData>
    <row r="1" spans="2:7" ht="12.75">
      <c r="B1" s="2"/>
      <c r="C1" s="79" t="s">
        <v>90</v>
      </c>
      <c r="D1" s="79"/>
      <c r="E1" s="79"/>
      <c r="F1" s="79"/>
      <c r="G1" s="2"/>
    </row>
    <row r="2" spans="2:7" ht="13.5" thickBot="1">
      <c r="B2" s="2"/>
      <c r="C2" s="3"/>
      <c r="D2" s="4"/>
      <c r="E2" s="3"/>
      <c r="F2" s="4"/>
      <c r="G2" s="2"/>
    </row>
    <row r="3" spans="2:7" ht="12.75">
      <c r="B3" s="2"/>
      <c r="C3" s="6" t="s">
        <v>39</v>
      </c>
      <c r="D3" s="7"/>
      <c r="E3" s="6" t="s">
        <v>40</v>
      </c>
      <c r="F3" s="8"/>
      <c r="G3" s="2"/>
    </row>
    <row r="4" spans="2:7" ht="12.75">
      <c r="B4" s="2"/>
      <c r="C4" s="11" t="s">
        <v>41</v>
      </c>
      <c r="D4" s="10"/>
      <c r="E4" s="11" t="s">
        <v>42</v>
      </c>
      <c r="F4" s="12"/>
      <c r="G4" s="2"/>
    </row>
    <row r="5" spans="2:7" ht="12.75">
      <c r="B5" s="2"/>
      <c r="C5" s="14" t="s">
        <v>58</v>
      </c>
      <c r="D5" s="10">
        <v>274.56</v>
      </c>
      <c r="E5" s="14" t="s">
        <v>43</v>
      </c>
      <c r="F5" s="12">
        <v>35263.72</v>
      </c>
      <c r="G5" s="2"/>
    </row>
    <row r="6" spans="2:7" ht="12.75">
      <c r="B6" s="2"/>
      <c r="C6" s="14" t="s">
        <v>59</v>
      </c>
      <c r="D6" s="10">
        <v>78449.29</v>
      </c>
      <c r="E6" s="14" t="s">
        <v>44</v>
      </c>
      <c r="F6" s="12">
        <f>9244.2+3078+134.42+1627.51</f>
        <v>14084.130000000001</v>
      </c>
      <c r="G6" s="2"/>
    </row>
    <row r="7" spans="2:7" ht="12.75">
      <c r="B7" s="2"/>
      <c r="C7" s="14" t="s">
        <v>60</v>
      </c>
      <c r="D7" s="10">
        <v>55794.2</v>
      </c>
      <c r="E7" s="14" t="s">
        <v>64</v>
      </c>
      <c r="F7" s="12">
        <f>593.24+6354.94</f>
        <v>6948.179999999999</v>
      </c>
      <c r="G7" s="2"/>
    </row>
    <row r="8" spans="2:7" ht="12.75">
      <c r="B8" s="2"/>
      <c r="C8" s="14"/>
      <c r="D8" s="10" t="s">
        <v>11</v>
      </c>
      <c r="E8" s="14" t="s">
        <v>45</v>
      </c>
      <c r="F8" s="12">
        <v>76098.78</v>
      </c>
      <c r="G8" s="2"/>
    </row>
    <row r="9" spans="2:7" ht="12.75">
      <c r="B9" s="2"/>
      <c r="C9" s="14"/>
      <c r="D9" s="10"/>
      <c r="E9" s="11"/>
      <c r="F9" s="12"/>
      <c r="G9" s="2"/>
    </row>
    <row r="10" spans="2:7" ht="12.75">
      <c r="B10" s="2"/>
      <c r="C10" s="11" t="s">
        <v>46</v>
      </c>
      <c r="D10" s="10"/>
      <c r="E10" s="11" t="s">
        <v>56</v>
      </c>
      <c r="F10" s="12"/>
      <c r="G10" s="2"/>
    </row>
    <row r="11" spans="2:7" ht="12.75">
      <c r="B11" s="2"/>
      <c r="C11" s="14" t="s">
        <v>47</v>
      </c>
      <c r="D11" s="10">
        <v>7638.8</v>
      </c>
      <c r="E11" s="14" t="s">
        <v>74</v>
      </c>
      <c r="F11" s="12">
        <v>3540</v>
      </c>
      <c r="G11" s="2"/>
    </row>
    <row r="12" spans="2:7" ht="12.75">
      <c r="B12" s="2"/>
      <c r="C12" s="14" t="s">
        <v>48</v>
      </c>
      <c r="D12" s="10">
        <v>5987.24</v>
      </c>
      <c r="E12" s="14" t="s">
        <v>61</v>
      </c>
      <c r="F12" s="12">
        <v>4075.8</v>
      </c>
      <c r="G12" s="2"/>
    </row>
    <row r="13" spans="2:7" ht="12.75">
      <c r="B13" s="2"/>
      <c r="C13" s="14" t="s">
        <v>49</v>
      </c>
      <c r="D13" s="10">
        <v>20200</v>
      </c>
      <c r="E13" s="14" t="s">
        <v>93</v>
      </c>
      <c r="F13" s="12">
        <v>22199</v>
      </c>
      <c r="G13" s="2"/>
    </row>
    <row r="14" spans="2:7" ht="12.75">
      <c r="B14" s="2"/>
      <c r="C14" s="14" t="s">
        <v>50</v>
      </c>
      <c r="D14" s="10">
        <v>68882.45</v>
      </c>
      <c r="E14" s="14"/>
      <c r="F14" s="12" t="s">
        <v>11</v>
      </c>
      <c r="G14" s="2"/>
    </row>
    <row r="15" spans="2:7" ht="12.75">
      <c r="B15" s="2"/>
      <c r="C15" s="14"/>
      <c r="D15" s="10"/>
      <c r="E15" s="14"/>
      <c r="F15" s="12" t="s">
        <v>11</v>
      </c>
      <c r="G15" s="2"/>
    </row>
    <row r="16" spans="2:7" ht="12.75">
      <c r="B16" s="2"/>
      <c r="C16" s="11" t="s">
        <v>51</v>
      </c>
      <c r="D16" s="10"/>
      <c r="E16" s="14"/>
      <c r="F16" s="12" t="s">
        <v>11</v>
      </c>
      <c r="G16" s="2"/>
    </row>
    <row r="17" spans="2:7" ht="12.75">
      <c r="B17" s="2"/>
      <c r="C17" s="14" t="s">
        <v>52</v>
      </c>
      <c r="D17" s="10">
        <v>4747.8</v>
      </c>
      <c r="E17" s="14"/>
      <c r="F17" s="12"/>
      <c r="G17" s="2"/>
    </row>
    <row r="18" spans="2:7" ht="12.75">
      <c r="B18" s="2"/>
      <c r="C18" s="14" t="s">
        <v>53</v>
      </c>
      <c r="D18" s="10">
        <v>103.29</v>
      </c>
      <c r="E18" s="14"/>
      <c r="F18" s="12"/>
      <c r="G18" s="2"/>
    </row>
    <row r="19" spans="2:7" ht="13.5" thickBot="1">
      <c r="B19" s="2"/>
      <c r="C19" s="14"/>
      <c r="D19" s="10"/>
      <c r="E19" s="14"/>
      <c r="F19" s="12"/>
      <c r="G19" s="2"/>
    </row>
    <row r="20" spans="2:7" ht="14.25" thickBot="1" thickTop="1">
      <c r="B20" s="2"/>
      <c r="C20" s="15" t="s">
        <v>55</v>
      </c>
      <c r="D20" s="16">
        <f>SUM(D5:D19)</f>
        <v>242077.62999999998</v>
      </c>
      <c r="E20" s="17" t="s">
        <v>54</v>
      </c>
      <c r="F20" s="74">
        <f>SUM(F5:F19)</f>
        <v>162209.61</v>
      </c>
      <c r="G20" s="2"/>
    </row>
    <row r="21" spans="2:7" ht="12.75">
      <c r="B21" s="2"/>
      <c r="C21" s="28"/>
      <c r="D21" s="10"/>
      <c r="E21" s="20"/>
      <c r="F21" s="12"/>
      <c r="G21" s="2"/>
    </row>
    <row r="22" spans="2:7" ht="12.75">
      <c r="B22" s="2"/>
      <c r="C22" s="3"/>
      <c r="D22" s="4"/>
      <c r="E22" s="19" t="s">
        <v>57</v>
      </c>
      <c r="F22" s="12"/>
      <c r="G22" s="2"/>
    </row>
    <row r="23" spans="2:7" ht="12.75">
      <c r="B23" s="2"/>
      <c r="C23" s="3"/>
      <c r="D23" s="4"/>
      <c r="E23" s="20" t="s">
        <v>94</v>
      </c>
      <c r="F23" s="12">
        <v>95492.64</v>
      </c>
      <c r="G23" s="2"/>
    </row>
    <row r="24" spans="2:7" ht="13.5" thickBot="1">
      <c r="B24" s="2"/>
      <c r="C24" s="3"/>
      <c r="D24" s="4"/>
      <c r="E24" s="21" t="s">
        <v>95</v>
      </c>
      <c r="F24" s="75">
        <f>D20-F20-F23</f>
        <v>-15624.62000000001</v>
      </c>
      <c r="G24" s="2"/>
    </row>
    <row r="25" spans="2:7" ht="13.5" thickTop="1">
      <c r="B25" s="2"/>
      <c r="D25"/>
      <c r="F25"/>
      <c r="G25" s="2"/>
    </row>
    <row r="26" spans="2:7" ht="12.75">
      <c r="B26" s="2"/>
      <c r="D26"/>
      <c r="E26" s="67" t="s">
        <v>91</v>
      </c>
      <c r="F26" s="68">
        <f>F23+F24</f>
        <v>79868.01999999999</v>
      </c>
      <c r="G26" s="2"/>
    </row>
    <row r="27" spans="2:7" ht="12.75">
      <c r="B27" s="2"/>
      <c r="C27" s="28"/>
      <c r="D27" s="10"/>
      <c r="E27" s="28"/>
      <c r="F27" s="10"/>
      <c r="G27" s="2"/>
    </row>
    <row r="28" spans="3:6" ht="12.75">
      <c r="C28" s="80" t="s">
        <v>89</v>
      </c>
      <c r="D28" s="80"/>
      <c r="E28" s="80"/>
      <c r="F28" s="80"/>
    </row>
    <row r="29" spans="3:6" ht="13.5" thickBot="1">
      <c r="C29" s="3"/>
      <c r="D29" s="4"/>
      <c r="E29" s="3"/>
      <c r="F29" s="4"/>
    </row>
    <row r="30" spans="3:6" ht="12.75">
      <c r="C30" s="72" t="s">
        <v>39</v>
      </c>
      <c r="D30" s="7"/>
      <c r="E30" s="72" t="s">
        <v>40</v>
      </c>
      <c r="F30" s="8"/>
    </row>
    <row r="31" spans="3:6" ht="12.75">
      <c r="C31" s="14" t="s">
        <v>41</v>
      </c>
      <c r="D31" s="10"/>
      <c r="E31" s="14" t="s">
        <v>42</v>
      </c>
      <c r="F31" s="12"/>
    </row>
    <row r="32" spans="3:6" ht="12.75">
      <c r="C32" s="14" t="s">
        <v>58</v>
      </c>
      <c r="D32" s="10"/>
      <c r="E32" s="14" t="s">
        <v>43</v>
      </c>
      <c r="F32" s="12">
        <v>12455.38</v>
      </c>
    </row>
    <row r="33" spans="3:6" ht="12.75">
      <c r="C33" s="14" t="s">
        <v>59</v>
      </c>
      <c r="D33" s="10">
        <v>75797.65999999974</v>
      </c>
      <c r="E33" s="14" t="s">
        <v>44</v>
      </c>
      <c r="F33" s="12">
        <v>14331.459999999945</v>
      </c>
    </row>
    <row r="34" spans="3:6" ht="12.75">
      <c r="C34" s="14" t="s">
        <v>60</v>
      </c>
      <c r="D34" s="10">
        <v>43503.85</v>
      </c>
      <c r="E34" s="14" t="s">
        <v>64</v>
      </c>
      <c r="F34" s="12">
        <v>5453.18</v>
      </c>
    </row>
    <row r="35" spans="3:6" ht="12.75">
      <c r="C35" s="14"/>
      <c r="D35" s="10"/>
      <c r="E35" s="14" t="s">
        <v>45</v>
      </c>
      <c r="F35" s="12">
        <v>48860.37</v>
      </c>
    </row>
    <row r="36" spans="3:6" ht="12.75">
      <c r="C36" s="14"/>
      <c r="D36" s="10"/>
      <c r="E36" s="14"/>
      <c r="F36" s="12"/>
    </row>
    <row r="37" spans="3:6" ht="12.75">
      <c r="C37" s="14" t="s">
        <v>46</v>
      </c>
      <c r="D37" s="10"/>
      <c r="E37" s="14" t="s">
        <v>56</v>
      </c>
      <c r="F37" s="12"/>
    </row>
    <row r="38" spans="3:6" ht="12.75">
      <c r="C38" s="14" t="s">
        <v>47</v>
      </c>
      <c r="D38" s="10">
        <v>6276</v>
      </c>
      <c r="E38" s="14" t="s">
        <v>74</v>
      </c>
      <c r="F38" s="12">
        <v>2009.01</v>
      </c>
    </row>
    <row r="39" spans="3:6" ht="12.75">
      <c r="C39" s="14" t="s">
        <v>48</v>
      </c>
      <c r="D39" s="10">
        <v>668.5400000000006</v>
      </c>
      <c r="E39" s="14" t="s">
        <v>61</v>
      </c>
      <c r="F39" s="12">
        <v>3749.6</v>
      </c>
    </row>
    <row r="40" spans="3:6" ht="12.75">
      <c r="C40" s="14" t="s">
        <v>49</v>
      </c>
      <c r="D40" s="10">
        <v>13100</v>
      </c>
      <c r="E40" s="14"/>
      <c r="F40" s="12"/>
    </row>
    <row r="41" spans="3:6" ht="12.75">
      <c r="C41" s="14" t="s">
        <v>50</v>
      </c>
      <c r="D41" s="10">
        <v>38154.5</v>
      </c>
      <c r="E41" s="14"/>
      <c r="F41" s="12"/>
    </row>
    <row r="42" spans="3:6" ht="12.75">
      <c r="C42" s="14"/>
      <c r="D42" s="10"/>
      <c r="E42" s="14"/>
      <c r="F42" s="12"/>
    </row>
    <row r="43" spans="3:6" ht="12.75">
      <c r="C43" s="14" t="s">
        <v>51</v>
      </c>
      <c r="D43" s="10"/>
      <c r="E43" s="14"/>
      <c r="F43" s="12"/>
    </row>
    <row r="44" spans="3:6" ht="12.75">
      <c r="C44" s="14" t="s">
        <v>52</v>
      </c>
      <c r="D44" s="10">
        <v>4747.8</v>
      </c>
      <c r="E44" s="14"/>
      <c r="F44" s="12"/>
    </row>
    <row r="45" spans="3:6" ht="12.75">
      <c r="C45" s="14" t="s">
        <v>53</v>
      </c>
      <c r="D45" s="10">
        <v>103.29</v>
      </c>
      <c r="E45" s="14"/>
      <c r="F45" s="12"/>
    </row>
    <row r="46" spans="3:6" ht="13.5" thickBot="1">
      <c r="C46" s="14"/>
      <c r="D46" s="10"/>
      <c r="E46" s="14"/>
      <c r="F46" s="12"/>
    </row>
    <row r="47" spans="3:6" ht="14.25" thickBot="1" thickTop="1">
      <c r="C47" s="15" t="s">
        <v>55</v>
      </c>
      <c r="D47" s="16">
        <v>182351.64</v>
      </c>
      <c r="E47" s="17" t="s">
        <v>54</v>
      </c>
      <c r="F47" s="18">
        <v>86859</v>
      </c>
    </row>
    <row r="48" spans="3:6" ht="12.75">
      <c r="C48" s="28"/>
      <c r="D48" s="10"/>
      <c r="E48" s="20"/>
      <c r="F48" s="12"/>
    </row>
    <row r="49" spans="3:6" ht="12.75">
      <c r="C49" s="3"/>
      <c r="D49" s="4"/>
      <c r="E49" s="20" t="s">
        <v>57</v>
      </c>
      <c r="F49" s="12"/>
    </row>
    <row r="50" spans="3:6" ht="12.75">
      <c r="C50" s="3"/>
      <c r="D50" s="4"/>
      <c r="E50" s="20" t="s">
        <v>75</v>
      </c>
      <c r="F50" s="12">
        <v>102551.05</v>
      </c>
    </row>
    <row r="51" spans="3:6" ht="13.5" thickBot="1">
      <c r="C51" s="3"/>
      <c r="D51" s="4"/>
      <c r="E51" s="21" t="s">
        <v>76</v>
      </c>
      <c r="F51" s="73">
        <v>-7058.410000000207</v>
      </c>
    </row>
    <row r="52" spans="3:6" ht="13.5" thickTop="1">
      <c r="C52" s="2"/>
      <c r="D52" s="2"/>
      <c r="E52" s="2"/>
      <c r="F52" s="2"/>
    </row>
    <row r="53" spans="3:6" ht="12.75">
      <c r="C53" s="2"/>
      <c r="D53" s="2"/>
      <c r="E53" s="27" t="s">
        <v>92</v>
      </c>
      <c r="F53" s="71">
        <v>95492.6399999998</v>
      </c>
    </row>
  </sheetData>
  <mergeCells count="2">
    <mergeCell ref="C1:F1"/>
    <mergeCell ref="C28:F28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Gerosa</dc:creator>
  <cp:keywords/>
  <dc:description/>
  <cp:lastModifiedBy>SG</cp:lastModifiedBy>
  <cp:lastPrinted>2011-03-17T21:41:14Z</cp:lastPrinted>
  <dcterms:created xsi:type="dcterms:W3CDTF">1999-07-04T16:13:58Z</dcterms:created>
  <dcterms:modified xsi:type="dcterms:W3CDTF">2011-03-17T21:41:32Z</dcterms:modified>
  <cp:category/>
  <cp:version/>
  <cp:contentType/>
  <cp:contentStatus/>
</cp:coreProperties>
</file>